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'Notentabelle'!$B$1:$H$86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6" authorId="0">
      <text>
        <r>
          <rPr>
            <b/>
            <sz val="8"/>
            <rFont val="Tahoma"/>
            <family val="0"/>
          </rPr>
          <t>Bitte tragen Sie hier die Punktzahl ein, bei der Sie die Note 4,0 (ausreichend) vergeben.</t>
        </r>
      </text>
    </comment>
    <comment ref="E7" authorId="0">
      <text>
        <r>
          <rPr>
            <b/>
            <sz val="8"/>
            <rFont val="Tahoma"/>
            <family val="0"/>
          </rPr>
          <t>Bitte tragenh Sie hier die Punktzahl ein, bei der Sie die Note 1,0 (sehr gut) vergeben.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<sst xmlns="http://schemas.openxmlformats.org/spreadsheetml/2006/main" count="60" uniqueCount="55">
  <si>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VIER bei:</t>
  </si>
  <si>
    <t>EINS bei:</t>
  </si>
  <si>
    <t>Durchschnitt</t>
  </si>
  <si>
    <t>Vornamen</t>
  </si>
  <si>
    <t>BESTANDEN?</t>
  </si>
  <si>
    <t>Name</t>
  </si>
  <si>
    <t xml:space="preserve">Stuttgart, den 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</si>
  <si>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</si>
  <si>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</si>
  <si>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</si>
  <si>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</si>
  <si>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</si>
  <si>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</si>
  <si>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</si>
  <si>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</si>
  <si>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</si>
  <si>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</si>
  <si>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</si>
  <si>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</si>
  <si>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</si>
  <si>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</si>
  <si>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</si>
  <si>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</si>
  <si>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</si>
  <si>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</si>
  <si>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</si>
  <si>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</si>
  <si>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</si>
  <si>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</si>
  <si>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</si>
  <si>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</si>
  <si>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</si>
  <si>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</si>
  <si>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</si>
  <si>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</si>
  <si>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</si>
  <si>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</si>
  <si>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</si>
  <si>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</si>
  <si>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</si>
  <si>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</si>
  <si>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</si>
  <si>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</si>
  <si>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</si>
  <si>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</si>
  <si>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</si>
  <si>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</si>
  <si>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</si>
  <si>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</si>
  <si>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</si>
  <si>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</si>
  <si>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</si>
  <si>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Mathematik </t>
  </si>
  <si>
    <t>Dr. Schlau</t>
  </si>
  <si>
    <t>Txx xxa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</si>
</sst>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  <numFmt numFmtId="177" formatCode="0.0%"/>
  </numFmts>
  <fonts count="63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22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175" fontId="7" fillId="35" borderId="14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3" borderId="13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172" fontId="6" fillId="33" borderId="14" xfId="0" applyNumberFormat="1" applyFont="1" applyFill="1" applyBorder="1" applyAlignment="1" applyProtection="1">
      <alignment horizontal="left"/>
      <protection/>
    </xf>
    <xf numFmtId="3" fontId="1" fillId="35" borderId="14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5" borderId="14" xfId="0" applyNumberFormat="1" applyFill="1" applyBorder="1" applyAlignment="1">
      <alignment horizontal="center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2" fontId="6" fillId="33" borderId="12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175" fontId="6" fillId="33" borderId="21" xfId="0" applyNumberFormat="1" applyFont="1" applyFill="1" applyBorder="1" applyAlignment="1" applyProtection="1">
      <alignment horizontal="center"/>
      <protection/>
    </xf>
    <xf numFmtId="175" fontId="6" fillId="33" borderId="12" xfId="0" applyNumberFormat="1" applyFont="1" applyFill="1" applyBorder="1" applyAlignment="1" applyProtection="1">
      <alignment horizontal="center"/>
      <protection/>
    </xf>
    <xf numFmtId="172" fontId="9" fillId="33" borderId="12" xfId="0" applyNumberFormat="1" applyFont="1" applyFill="1" applyBorder="1" applyAlignment="1" applyProtection="1">
      <alignment horizontal="center"/>
      <protection/>
    </xf>
    <xf numFmtId="172" fontId="6" fillId="33" borderId="14" xfId="0" applyNumberFormat="1" applyFont="1" applyFill="1" applyBorder="1" applyAlignment="1" applyProtection="1">
      <alignment horizontal="center"/>
      <protection/>
    </xf>
    <xf numFmtId="175" fontId="6" fillId="33" borderId="14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1" fillId="35" borderId="14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175" fontId="6" fillId="33" borderId="14" xfId="0" applyNumberFormat="1" applyFont="1" applyFill="1" applyBorder="1" applyAlignment="1" applyProtection="1">
      <alignment horizontal="right"/>
      <protection/>
    </xf>
    <xf numFmtId="172" fontId="6" fillId="33" borderId="13" xfId="0" applyNumberFormat="1" applyFont="1" applyFill="1" applyBorder="1" applyAlignment="1" applyProtection="1">
      <alignment horizontal="right"/>
      <protection/>
    </xf>
    <xf numFmtId="172" fontId="6" fillId="36" borderId="29" xfId="0" applyNumberFormat="1" applyFont="1" applyFill="1" applyBorder="1" applyAlignment="1" applyProtection="1">
      <alignment horizontal="right"/>
      <protection locked="0"/>
    </xf>
    <xf numFmtId="172" fontId="6" fillId="36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5"/>
          <c:w val="0.944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Notentabelle!$E$113:$E$121</c:f>
              <c:strCache/>
            </c:strRef>
          </c:cat>
          <c:val>
            <c:numRef>
              <c:f>Notentabelle!$D$113:$D$121</c:f>
              <c:numCache/>
            </c:numRef>
          </c:val>
        </c:ser>
        <c:axId val="36990816"/>
        <c:axId val="64481889"/>
      </c:barChart>
      <c:catAx>
        <c:axId val="36990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481889"/>
        <c:crosses val="autoZero"/>
        <c:auto val="1"/>
        <c:lblOffset val="100"/>
        <c:tickLblSkip val="1"/>
        <c:noMultiLvlLbl val="0"/>
      </c:catAx>
      <c:valAx>
        <c:axId val="6448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0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daß die Dozenten nur dem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114300</xdr:rowOff>
    </xdr:from>
    <xdr:to>
      <xdr:col>19</xdr:col>
      <xdr:colOff>66675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0" y="114300"/>
          <a:ext cx="5362575" cy="218122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weißen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H12)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190500</xdr:colOff>
      <xdr:row>57</xdr:row>
      <xdr:rowOff>123825</xdr:rowOff>
    </xdr:from>
    <xdr:to>
      <xdr:col>7</xdr:col>
      <xdr:colOff>1314450</xdr:colOff>
      <xdr:row>83</xdr:row>
      <xdr:rowOff>104775</xdr:rowOff>
    </xdr:to>
    <xdr:graphicFrame>
      <xdr:nvGraphicFramePr>
        <xdr:cNvPr id="2" name="Diagramm 9"/>
        <xdr:cNvGraphicFramePr/>
      </xdr:nvGraphicFramePr>
      <xdr:xfrm>
        <a:off x="1095375" y="11858625"/>
        <a:ext cx="6724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0</xdr:row>
      <xdr:rowOff>0</xdr:rowOff>
    </xdr:from>
    <xdr:to>
      <xdr:col>7</xdr:col>
      <xdr:colOff>1485900</xdr:colOff>
      <xdr:row>0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885825</xdr:colOff>
      <xdr:row>0</xdr:row>
      <xdr:rowOff>695325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2705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1"/>
  <sheetViews>
    <sheetView showGridLines="0" tabSelected="1" workbookViewId="0" topLeftCell="A1">
      <selection activeCell="K73" sqref="K7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16.8515625" style="1" bestFit="1" customWidth="1"/>
    <col min="4" max="4" width="30.421875" style="1" customWidth="1"/>
    <col min="5" max="5" width="14.8515625" style="1" customWidth="1"/>
    <col min="6" max="6" width="9.421875" style="1" bestFit="1" customWidth="1"/>
    <col min="7" max="7" width="12.421875" style="63" bestFit="1" customWidth="1"/>
    <col min="8" max="8" width="24.421875" style="1" customWidth="1"/>
    <col min="9" max="28" width="7.421875" style="1" customWidth="1"/>
    <col min="29" max="31" width="4.7109375" style="1" customWidth="1"/>
    <col min="32" max="16384" width="11.421875" style="1" customWidth="1"/>
  </cols>
  <sheetData>
    <row r="1" spans="4:9" ht="58.5" customHeight="1">
      <c r="D1" s="23"/>
      <c r="H1" s="18"/>
      <c r="I1" s="18"/>
    </row>
    <row r="2" spans="3:7" ht="24" customHeight="1">
      <c r="C2" s="23" t="s">
        <v>22</v>
      </c>
      <c r="D2" s="26" t="s">
        <v>54</v>
      </c>
      <c r="G2" s="64"/>
    </row>
    <row r="3" spans="3:7" ht="25.5" customHeight="1">
      <c r="C3" s="23" t="s">
        <v>23</v>
      </c>
      <c r="D3" s="26" t="s">
        <v>52</v>
      </c>
      <c r="G3" s="64"/>
    </row>
    <row r="4" spans="3:7" ht="25.5" customHeight="1">
      <c r="C4" s="23" t="s">
        <v>24</v>
      </c>
      <c r="D4" s="26" t="s">
        <v>53</v>
      </c>
      <c r="G4" s="64"/>
    </row>
    <row r="5" spans="2:12" ht="20.25">
      <c r="B5" s="2"/>
      <c r="C5" s="46"/>
      <c r="D5" s="3"/>
      <c r="E5" s="79" t="s">
        <v>46</v>
      </c>
      <c r="F5" s="35"/>
      <c r="G5" s="65" t="s">
        <v>8</v>
      </c>
      <c r="H5" s="44" t="s">
        <v>49</v>
      </c>
      <c r="I5" s="40"/>
      <c r="J5" s="4"/>
      <c r="K5" s="4"/>
      <c r="L5" s="4"/>
    </row>
    <row r="6" spans="2:12" ht="15.75" thickBot="1">
      <c r="B6" s="49"/>
      <c r="C6" s="47"/>
      <c r="D6" s="5" t="s">
        <v>0</v>
      </c>
      <c r="E6" s="80">
        <v>50</v>
      </c>
      <c r="F6" s="35"/>
      <c r="G6" s="66"/>
      <c r="H6" s="42">
        <f>SUM(I49:AB49)</f>
        <v>0</v>
      </c>
      <c r="I6" s="41"/>
      <c r="J6" s="6"/>
      <c r="K6" s="6"/>
      <c r="L6" s="6"/>
    </row>
    <row r="7" spans="2:8" ht="14.25">
      <c r="B7" s="49"/>
      <c r="C7" s="47"/>
      <c r="D7" s="7" t="s">
        <v>1</v>
      </c>
      <c r="E7" s="81">
        <v>100</v>
      </c>
      <c r="F7" s="35"/>
      <c r="G7" s="66"/>
      <c r="H7" s="43" t="s">
        <v>48</v>
      </c>
    </row>
    <row r="8" spans="2:8" ht="15">
      <c r="B8" s="49"/>
      <c r="C8" s="47"/>
      <c r="D8" s="8" t="s">
        <v>20</v>
      </c>
      <c r="E8" s="78">
        <f>MAX(E12:E46)</f>
        <v>0</v>
      </c>
      <c r="F8" s="35"/>
      <c r="G8" s="67">
        <f>MIN(G12:G46)</f>
        <v>5</v>
      </c>
      <c r="H8" s="42">
        <f>ROUNDDOWN(((($E$6-0.1-$E$7)/3.1)*(5-(1-(3.1/($E$6-0.1-$E$7))*$E$7))),0)</f>
        <v>35</v>
      </c>
    </row>
    <row r="9" spans="2:8" ht="14.25">
      <c r="B9" s="49"/>
      <c r="C9" s="47"/>
      <c r="D9" s="8" t="s">
        <v>21</v>
      </c>
      <c r="E9" s="52">
        <f>MIN(E12:E46)</f>
        <v>0</v>
      </c>
      <c r="F9" s="9"/>
      <c r="G9" s="68">
        <f>MAX(G12:G46)</f>
        <v>5</v>
      </c>
      <c r="H9" s="44" t="s">
        <v>50</v>
      </c>
    </row>
    <row r="10" spans="2:10" ht="27">
      <c r="B10" s="50"/>
      <c r="C10" s="48"/>
      <c r="D10" s="10" t="s">
        <v>2</v>
      </c>
      <c r="E10" s="11">
        <f>IF(ISNUMBER(AVERAGE(E12:E46)),AVERAGE(E12:E46),"n/a")</f>
        <v>0</v>
      </c>
      <c r="F10" s="11"/>
      <c r="G10" s="69">
        <f>IF(ISNUMBER(AVERAGE(G12:G46)),AVERAGE(G12:G46),"n/a")</f>
        <v>5</v>
      </c>
      <c r="H10" s="45">
        <f>STDEVP(G12:G46)</f>
        <v>0</v>
      </c>
      <c r="I10" s="51" t="str">
        <f>IF(G10&gt;3.3,"Durchschnitt schlecht",IF(G10&lt;2,"Durchschnitt gut",""))</f>
        <v>Durchschnitt schlecht</v>
      </c>
      <c r="J10" s="34"/>
    </row>
    <row r="11" spans="2:28" ht="15">
      <c r="B11" s="22" t="s">
        <v>51</v>
      </c>
      <c r="C11" s="22" t="s">
        <v>5</v>
      </c>
      <c r="D11" s="12" t="s">
        <v>3</v>
      </c>
      <c r="E11" s="55" t="s">
        <v>46</v>
      </c>
      <c r="F11" s="55" t="s">
        <v>47</v>
      </c>
      <c r="G11" s="70" t="s">
        <v>8</v>
      </c>
      <c r="H11" s="56" t="s">
        <v>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1" t="s">
        <v>37</v>
      </c>
      <c r="V11" s="31" t="s">
        <v>38</v>
      </c>
      <c r="W11" s="31" t="s">
        <v>39</v>
      </c>
      <c r="X11" s="31" t="s">
        <v>40</v>
      </c>
      <c r="Y11" s="31" t="s">
        <v>41</v>
      </c>
      <c r="Z11" s="31" t="s">
        <v>42</v>
      </c>
      <c r="AA11" s="31" t="s">
        <v>43</v>
      </c>
      <c r="AB11" s="31" t="s">
        <v>44</v>
      </c>
    </row>
    <row r="12" spans="2:28" ht="15">
      <c r="B12" s="29"/>
      <c r="C12" s="29"/>
      <c r="D12" s="53"/>
      <c r="E12" s="57">
        <f>SUM(I12:AB12)</f>
        <v>0</v>
      </c>
      <c r="F12" s="75">
        <f>E12/$E$7</f>
        <v>0</v>
      </c>
      <c r="G12" s="71">
        <f>IF(ISNUMBER(E12)=FALSE,"Keine Note",ROUNDDOWN(MAX(1,(MIN(5,((1-(3.1/($E$6-0.1-$E$7))*$E$7)+((3.1/($E$6-0.1-$E$7))*$E12))))),1))</f>
        <v>5</v>
      </c>
      <c r="H12" s="58" t="str">
        <f>IF(ISNUMBER(G12)=TRUE,IF(G12&lt;4.01," ","Nicht bestanden"),IF(MID(G12,1,1)="b","","Nicht bestanden"))</f>
        <v>Nicht bestanden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5">
      <c r="B13" s="29"/>
      <c r="C13" s="30"/>
      <c r="D13" s="53"/>
      <c r="E13" s="57">
        <f aca="true" t="shared" si="0" ref="E13:E45">SUM(I13:AB13)</f>
        <v>0</v>
      </c>
      <c r="F13" s="75">
        <f>E13/$E$7</f>
        <v>0</v>
      </c>
      <c r="G13" s="71">
        <f>IF(ISNUMBER(E13)=FALSE,"Keine Note",ROUNDDOWN(MAX(1,(MIN(5,((1-(3.1/($E$6-0.1-$E$7))*$E$7)+((3.1/($E$6-0.1-$E$7))*$E13))))),1))</f>
        <v>5</v>
      </c>
      <c r="H13" s="58" t="str">
        <f>IF(ISNUMBER(G13)=TRUE,IF(G13&lt;4.01," ","Nicht bestanden"),IF(MID(G13,1,1)="b","","Nicht bestanden"))</f>
        <v>Nicht bestanden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5">
      <c r="B14" s="29"/>
      <c r="C14" s="30"/>
      <c r="D14" s="53"/>
      <c r="E14" s="57">
        <f t="shared" si="0"/>
        <v>0</v>
      </c>
      <c r="F14" s="75">
        <f>E14/$E$7</f>
        <v>0</v>
      </c>
      <c r="G14" s="71">
        <f>IF(ISNUMBER(E14)=FALSE,"Keine Note",ROUNDDOWN(MAX(1,(MIN(5,((1-(3.1/($E$6-0.1-$E$7))*$E$7)+((3.1/($E$6-0.1-$E$7))*$E14))))),1))</f>
        <v>5</v>
      </c>
      <c r="H14" s="58" t="str">
        <f>IF(ISNUMBER(G14)=TRUE,IF(G14&lt;4.01," ","Nicht bestanden"),IF(MID(G14,1,1)="b","","Nicht bestanden"))</f>
        <v>Nicht bestanden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5">
      <c r="B15" s="29"/>
      <c r="C15" s="29"/>
      <c r="D15" s="53"/>
      <c r="E15" s="57">
        <f t="shared" si="0"/>
        <v>0</v>
      </c>
      <c r="F15" s="75">
        <f aca="true" t="shared" si="1" ref="F15:F27">E15/$E$7</f>
        <v>0</v>
      </c>
      <c r="G15" s="71">
        <f>IF(ISNUMBER(E15)=FALSE,"Keine Note",ROUNDDOWN(MAX(1,(MIN(5,((1-(3.1/($E$6-0.1-$E$7))*$E$7)+((3.1/($E$6-0.1-$E$7))*$E15))))),1))</f>
        <v>5</v>
      </c>
      <c r="H15" s="58" t="str">
        <f aca="true" t="shared" si="2" ref="H15:H27">IF(ISNUMBER(G15)=TRUE,IF(G15&lt;4.01," ","Nicht bestanden"),IF(MID(G15,1,1)="b","","Nicht bestanden"))</f>
        <v>Nicht bestanden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5">
      <c r="B16" s="29"/>
      <c r="C16" s="30"/>
      <c r="D16" s="53"/>
      <c r="E16" s="57">
        <f t="shared" si="0"/>
        <v>0</v>
      </c>
      <c r="F16" s="75">
        <f t="shared" si="1"/>
        <v>0</v>
      </c>
      <c r="G16" s="71">
        <f aca="true" t="shared" si="3" ref="G16:G27">IF(ISNUMBER(E16)=FALSE,"Keine Note",ROUNDDOWN(MAX(1,(MIN(5,((1-(3.1/($E$6-0.1-$E$7))*$E$7)+((3.1/($E$6-0.1-$E$7))*$E16))))),1))</f>
        <v>5</v>
      </c>
      <c r="H16" s="58" t="str">
        <f t="shared" si="2"/>
        <v>Nicht bestanden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5">
      <c r="B17" s="29"/>
      <c r="C17" s="30"/>
      <c r="D17" s="53"/>
      <c r="E17" s="57">
        <f t="shared" si="0"/>
        <v>0</v>
      </c>
      <c r="F17" s="75">
        <f t="shared" si="1"/>
        <v>0</v>
      </c>
      <c r="G17" s="71">
        <f t="shared" si="3"/>
        <v>5</v>
      </c>
      <c r="H17" s="58" t="str">
        <f t="shared" si="2"/>
        <v>Nicht bestanden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5">
      <c r="B18" s="29"/>
      <c r="C18" s="29"/>
      <c r="D18" s="53"/>
      <c r="E18" s="57">
        <f t="shared" si="0"/>
        <v>0</v>
      </c>
      <c r="F18" s="75">
        <f t="shared" si="1"/>
        <v>0</v>
      </c>
      <c r="G18" s="71">
        <f t="shared" si="3"/>
        <v>5</v>
      </c>
      <c r="H18" s="58" t="str">
        <f t="shared" si="2"/>
        <v>Nicht bestanden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5">
      <c r="B19" s="29"/>
      <c r="C19" s="30"/>
      <c r="D19" s="53"/>
      <c r="E19" s="57">
        <f t="shared" si="0"/>
        <v>0</v>
      </c>
      <c r="F19" s="75">
        <f t="shared" si="1"/>
        <v>0</v>
      </c>
      <c r="G19" s="71">
        <f t="shared" si="3"/>
        <v>5</v>
      </c>
      <c r="H19" s="58" t="str">
        <f t="shared" si="2"/>
        <v>Nicht bestanden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5">
      <c r="B20" s="29"/>
      <c r="C20" s="30"/>
      <c r="D20" s="53"/>
      <c r="E20" s="57">
        <f t="shared" si="0"/>
        <v>0</v>
      </c>
      <c r="F20" s="75">
        <f t="shared" si="1"/>
        <v>0</v>
      </c>
      <c r="G20" s="71">
        <f t="shared" si="3"/>
        <v>5</v>
      </c>
      <c r="H20" s="58" t="str">
        <f t="shared" si="2"/>
        <v>Nicht bestanden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5">
      <c r="B21" s="29"/>
      <c r="C21" s="29"/>
      <c r="D21" s="53"/>
      <c r="E21" s="57">
        <f t="shared" si="0"/>
        <v>0</v>
      </c>
      <c r="F21" s="75">
        <f t="shared" si="1"/>
        <v>0</v>
      </c>
      <c r="G21" s="71">
        <f t="shared" si="3"/>
        <v>5</v>
      </c>
      <c r="H21" s="58" t="str">
        <f t="shared" si="2"/>
        <v>Nicht bestanden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5">
      <c r="B22" s="29"/>
      <c r="C22" s="30"/>
      <c r="D22" s="53"/>
      <c r="E22" s="57">
        <f t="shared" si="0"/>
        <v>0</v>
      </c>
      <c r="F22" s="75">
        <f t="shared" si="1"/>
        <v>0</v>
      </c>
      <c r="G22" s="71">
        <f t="shared" si="3"/>
        <v>5</v>
      </c>
      <c r="H22" s="58" t="str">
        <f t="shared" si="2"/>
        <v>Nicht bestanden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5">
      <c r="B23" s="29"/>
      <c r="C23" s="30"/>
      <c r="D23" s="53"/>
      <c r="E23" s="57">
        <f t="shared" si="0"/>
        <v>0</v>
      </c>
      <c r="F23" s="75">
        <f t="shared" si="1"/>
        <v>0</v>
      </c>
      <c r="G23" s="71">
        <f t="shared" si="3"/>
        <v>5</v>
      </c>
      <c r="H23" s="58" t="str">
        <f t="shared" si="2"/>
        <v>Nicht bestanden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5">
      <c r="B24" s="29"/>
      <c r="C24" s="29"/>
      <c r="D24" s="53"/>
      <c r="E24" s="57">
        <f t="shared" si="0"/>
        <v>0</v>
      </c>
      <c r="F24" s="75">
        <f t="shared" si="1"/>
        <v>0</v>
      </c>
      <c r="G24" s="71">
        <f t="shared" si="3"/>
        <v>5</v>
      </c>
      <c r="H24" s="58" t="str">
        <f t="shared" si="2"/>
        <v>Nicht bestanden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5">
      <c r="B25" s="29"/>
      <c r="C25" s="30"/>
      <c r="D25" s="53"/>
      <c r="E25" s="57">
        <f t="shared" si="0"/>
        <v>0</v>
      </c>
      <c r="F25" s="75">
        <f t="shared" si="1"/>
        <v>0</v>
      </c>
      <c r="G25" s="71">
        <f t="shared" si="3"/>
        <v>5</v>
      </c>
      <c r="H25" s="58" t="str">
        <f t="shared" si="2"/>
        <v>Nicht bestanden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5">
      <c r="B26" s="29"/>
      <c r="C26" s="30"/>
      <c r="D26" s="53"/>
      <c r="E26" s="57">
        <f t="shared" si="0"/>
        <v>0</v>
      </c>
      <c r="F26" s="75">
        <f t="shared" si="1"/>
        <v>0</v>
      </c>
      <c r="G26" s="71">
        <f t="shared" si="3"/>
        <v>5</v>
      </c>
      <c r="H26" s="58" t="str">
        <f t="shared" si="2"/>
        <v>Nicht bestanden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5">
      <c r="B27" s="29"/>
      <c r="C27" s="29"/>
      <c r="D27" s="53"/>
      <c r="E27" s="57">
        <f t="shared" si="0"/>
        <v>0</v>
      </c>
      <c r="F27" s="75">
        <f t="shared" si="1"/>
        <v>0</v>
      </c>
      <c r="G27" s="71">
        <f t="shared" si="3"/>
        <v>5</v>
      </c>
      <c r="H27" s="58" t="str">
        <f t="shared" si="2"/>
        <v>Nicht bestanden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5">
      <c r="B28" s="29"/>
      <c r="C28" s="30"/>
      <c r="D28" s="53"/>
      <c r="E28" s="57">
        <f t="shared" si="0"/>
        <v>0</v>
      </c>
      <c r="F28" s="75">
        <f aca="true" t="shared" si="4" ref="F28:F33">E28/$E$7</f>
        <v>0</v>
      </c>
      <c r="G28" s="71">
        <f aca="true" t="shared" si="5" ref="G28:G33">IF(ISNUMBER(E28)=FALSE,"Keine Note",ROUNDDOWN(MAX(1,(MIN(5,((1-(3.1/($E$6-0.1-$E$7))*$E$7)+((3.1/($E$6-0.1-$E$7))*$E28))))),1))</f>
        <v>5</v>
      </c>
      <c r="H28" s="58" t="str">
        <f aca="true" t="shared" si="6" ref="H28:H33">IF(ISNUMBER(G28)=TRUE,IF(G28&lt;4.01," ","Nicht bestanden"),IF(MID(G28,1,1)="b","","Nicht bestanden"))</f>
        <v>Nicht bestanden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5">
      <c r="B29" s="29"/>
      <c r="C29" s="30"/>
      <c r="D29" s="53"/>
      <c r="E29" s="57">
        <f t="shared" si="0"/>
        <v>0</v>
      </c>
      <c r="F29" s="75">
        <f t="shared" si="4"/>
        <v>0</v>
      </c>
      <c r="G29" s="71">
        <f t="shared" si="5"/>
        <v>5</v>
      </c>
      <c r="H29" s="58" t="str">
        <f t="shared" si="6"/>
        <v>Nicht bestanden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5">
      <c r="B30" s="29"/>
      <c r="C30" s="29"/>
      <c r="D30" s="53"/>
      <c r="E30" s="57">
        <f t="shared" si="0"/>
        <v>0</v>
      </c>
      <c r="F30" s="75">
        <f t="shared" si="4"/>
        <v>0</v>
      </c>
      <c r="G30" s="71">
        <f t="shared" si="5"/>
        <v>5</v>
      </c>
      <c r="H30" s="58" t="str">
        <f t="shared" si="6"/>
        <v>Nicht bestanden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5">
      <c r="B31" s="29"/>
      <c r="C31" s="30"/>
      <c r="D31" s="53"/>
      <c r="E31" s="57">
        <f t="shared" si="0"/>
        <v>0</v>
      </c>
      <c r="F31" s="75">
        <f t="shared" si="4"/>
        <v>0</v>
      </c>
      <c r="G31" s="71">
        <f t="shared" si="5"/>
        <v>5</v>
      </c>
      <c r="H31" s="58" t="str">
        <f t="shared" si="6"/>
        <v>Nicht bestanden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5">
      <c r="B32" s="29"/>
      <c r="C32" s="30"/>
      <c r="D32" s="53"/>
      <c r="E32" s="57">
        <f t="shared" si="0"/>
        <v>0</v>
      </c>
      <c r="F32" s="75">
        <f t="shared" si="4"/>
        <v>0</v>
      </c>
      <c r="G32" s="71">
        <f t="shared" si="5"/>
        <v>5</v>
      </c>
      <c r="H32" s="58" t="str">
        <f t="shared" si="6"/>
        <v>Nicht bestanden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5">
      <c r="B33" s="29"/>
      <c r="C33" s="29"/>
      <c r="D33" s="53"/>
      <c r="E33" s="57">
        <f t="shared" si="0"/>
        <v>0</v>
      </c>
      <c r="F33" s="75">
        <f t="shared" si="4"/>
        <v>0</v>
      </c>
      <c r="G33" s="71">
        <f t="shared" si="5"/>
        <v>5</v>
      </c>
      <c r="H33" s="58" t="str">
        <f t="shared" si="6"/>
        <v>Nicht bestanden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5">
      <c r="B34" s="29"/>
      <c r="C34" s="30"/>
      <c r="D34" s="53"/>
      <c r="E34" s="57">
        <f t="shared" si="0"/>
        <v>0</v>
      </c>
      <c r="F34" s="75">
        <f aca="true" t="shared" si="7" ref="F34:F46">E34/$E$7</f>
        <v>0</v>
      </c>
      <c r="G34" s="71">
        <f aca="true" t="shared" si="8" ref="G34:G46">IF(ISNUMBER(E34)=FALSE,"Keine Note",ROUNDDOWN(MAX(1,(MIN(5,((1-(3.1/($E$6-0.1-$E$7))*$E$7)+((3.1/($E$6-0.1-$E$7))*$E34))))),1))</f>
        <v>5</v>
      </c>
      <c r="H34" s="58" t="str">
        <f aca="true" t="shared" si="9" ref="H34:H46">IF(ISNUMBER(G34)=TRUE,IF(G34&lt;4.01," ","Nicht bestanden"),IF(MID(G34,1,1)="b","","Nicht bestanden"))</f>
        <v>Nicht bestanden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5">
      <c r="B35" s="29"/>
      <c r="C35" s="30"/>
      <c r="D35" s="53"/>
      <c r="E35" s="57">
        <f t="shared" si="0"/>
        <v>0</v>
      </c>
      <c r="F35" s="75">
        <f t="shared" si="7"/>
        <v>0</v>
      </c>
      <c r="G35" s="71">
        <f t="shared" si="8"/>
        <v>5</v>
      </c>
      <c r="H35" s="58" t="str">
        <f t="shared" si="9"/>
        <v>Nicht bestanden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5">
      <c r="B36" s="29"/>
      <c r="C36" s="29"/>
      <c r="D36" s="53"/>
      <c r="E36" s="57">
        <f t="shared" si="0"/>
        <v>0</v>
      </c>
      <c r="F36" s="75">
        <f t="shared" si="7"/>
        <v>0</v>
      </c>
      <c r="G36" s="71">
        <f t="shared" si="8"/>
        <v>5</v>
      </c>
      <c r="H36" s="58" t="str">
        <f t="shared" si="9"/>
        <v>Nicht bestanden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5">
      <c r="B37" s="29"/>
      <c r="C37" s="30"/>
      <c r="D37" s="53"/>
      <c r="E37" s="57">
        <f t="shared" si="0"/>
        <v>0</v>
      </c>
      <c r="F37" s="75">
        <f t="shared" si="7"/>
        <v>0</v>
      </c>
      <c r="G37" s="71">
        <f t="shared" si="8"/>
        <v>5</v>
      </c>
      <c r="H37" s="58" t="str">
        <f t="shared" si="9"/>
        <v>Nicht bestanden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5">
      <c r="B38" s="29"/>
      <c r="C38" s="29"/>
      <c r="D38" s="53"/>
      <c r="E38" s="57">
        <f t="shared" si="0"/>
        <v>0</v>
      </c>
      <c r="F38" s="75">
        <f t="shared" si="7"/>
        <v>0</v>
      </c>
      <c r="G38" s="71">
        <f t="shared" si="8"/>
        <v>5</v>
      </c>
      <c r="H38" s="58" t="str">
        <f t="shared" si="9"/>
        <v>Nicht bestanden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5">
      <c r="B39" s="29"/>
      <c r="C39" s="30"/>
      <c r="D39" s="53"/>
      <c r="E39" s="57">
        <f t="shared" si="0"/>
        <v>0</v>
      </c>
      <c r="F39" s="75">
        <f t="shared" si="7"/>
        <v>0</v>
      </c>
      <c r="G39" s="71">
        <f t="shared" si="8"/>
        <v>5</v>
      </c>
      <c r="H39" s="58" t="str">
        <f t="shared" si="9"/>
        <v>Nicht bestanden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5">
      <c r="B40" s="29"/>
      <c r="C40" s="30"/>
      <c r="D40" s="53"/>
      <c r="E40" s="57">
        <f t="shared" si="0"/>
        <v>0</v>
      </c>
      <c r="F40" s="75">
        <f t="shared" si="7"/>
        <v>0</v>
      </c>
      <c r="G40" s="71">
        <f t="shared" si="8"/>
        <v>5</v>
      </c>
      <c r="H40" s="58" t="str">
        <f t="shared" si="9"/>
        <v>Nicht bestanden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5">
      <c r="B41" s="29"/>
      <c r="C41" s="29"/>
      <c r="D41" s="53"/>
      <c r="E41" s="57">
        <f t="shared" si="0"/>
        <v>0</v>
      </c>
      <c r="F41" s="75">
        <f t="shared" si="7"/>
        <v>0</v>
      </c>
      <c r="G41" s="71">
        <f t="shared" si="8"/>
        <v>5</v>
      </c>
      <c r="H41" s="58" t="str">
        <f t="shared" si="9"/>
        <v>Nicht bestanden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5">
      <c r="B42" s="29"/>
      <c r="C42" s="30"/>
      <c r="D42" s="53"/>
      <c r="E42" s="57">
        <f t="shared" si="0"/>
        <v>0</v>
      </c>
      <c r="F42" s="75">
        <f t="shared" si="7"/>
        <v>0</v>
      </c>
      <c r="G42" s="71">
        <f t="shared" si="8"/>
        <v>5</v>
      </c>
      <c r="H42" s="58" t="str">
        <f t="shared" si="9"/>
        <v>Nicht bestanden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5">
      <c r="B43" s="29"/>
      <c r="C43" s="30"/>
      <c r="D43" s="53"/>
      <c r="E43" s="57">
        <f t="shared" si="0"/>
        <v>0</v>
      </c>
      <c r="F43" s="75">
        <f t="shared" si="7"/>
        <v>0</v>
      </c>
      <c r="G43" s="71">
        <f t="shared" si="8"/>
        <v>5</v>
      </c>
      <c r="H43" s="58" t="str">
        <f t="shared" si="9"/>
        <v>Nicht bestanden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5">
      <c r="B44" s="29"/>
      <c r="C44" s="29"/>
      <c r="D44" s="53"/>
      <c r="E44" s="57">
        <f t="shared" si="0"/>
        <v>0</v>
      </c>
      <c r="F44" s="75">
        <f t="shared" si="7"/>
        <v>0</v>
      </c>
      <c r="G44" s="71">
        <f t="shared" si="8"/>
        <v>5</v>
      </c>
      <c r="H44" s="58" t="str">
        <f t="shared" si="9"/>
        <v>Nicht bestanden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8" ht="15">
      <c r="B45" s="29"/>
      <c r="C45" s="30"/>
      <c r="D45" s="53"/>
      <c r="E45" s="57">
        <f t="shared" si="0"/>
        <v>0</v>
      </c>
      <c r="F45" s="75">
        <f t="shared" si="7"/>
        <v>0</v>
      </c>
      <c r="G45" s="71">
        <f t="shared" si="8"/>
        <v>5</v>
      </c>
      <c r="H45" s="58" t="str">
        <f t="shared" si="9"/>
        <v>Nicht bestanden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2:28" ht="15">
      <c r="B46" s="29"/>
      <c r="C46" s="29"/>
      <c r="D46" s="53"/>
      <c r="E46" s="57">
        <f>SUM(I46:AB46)</f>
        <v>0</v>
      </c>
      <c r="F46" s="75">
        <f t="shared" si="7"/>
        <v>0</v>
      </c>
      <c r="G46" s="71">
        <f t="shared" si="8"/>
        <v>5</v>
      </c>
      <c r="H46" s="58" t="str">
        <f t="shared" si="9"/>
        <v>Nicht bestanden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5:28" ht="12.75">
      <c r="E47" s="15"/>
      <c r="F47" s="15"/>
      <c r="G47" s="72"/>
      <c r="H47" s="54" t="s">
        <v>2</v>
      </c>
      <c r="I47" s="60" t="e">
        <f>ROUND(AVERAGE(I12:I46),1)</f>
        <v>#DIV/0!</v>
      </c>
      <c r="J47" s="60" t="e">
        <f>ROUND(AVERAGE(J12:J46),1)</f>
        <v>#DIV/0!</v>
      </c>
      <c r="K47" s="60" t="e">
        <f>ROUND(AVERAGE(K12:K46),1)</f>
        <v>#DIV/0!</v>
      </c>
      <c r="L47" s="60" t="e">
        <f>ROUND(AVERAGE(L12:L46),1)</f>
        <v>#DIV/0!</v>
      </c>
      <c r="M47" s="60" t="e">
        <f>ROUND(AVERAGE(M12:M46),1)</f>
        <v>#DIV/0!</v>
      </c>
      <c r="N47" s="60" t="e">
        <f>ROUND(AVERAGE(N12:N46),1)</f>
        <v>#DIV/0!</v>
      </c>
      <c r="O47" s="60" t="e">
        <f>ROUND(AVERAGE(O12:O46),1)</f>
        <v>#DIV/0!</v>
      </c>
      <c r="P47" s="60" t="e">
        <f>ROUND(AVERAGE(P12:P46),1)</f>
        <v>#DIV/0!</v>
      </c>
      <c r="Q47" s="60" t="e">
        <f>ROUND(AVERAGE(Q12:Q46),1)</f>
        <v>#DIV/0!</v>
      </c>
      <c r="R47" s="60" t="e">
        <f>ROUND(AVERAGE(R12:R46),1)</f>
        <v>#DIV/0!</v>
      </c>
      <c r="S47" s="60" t="e">
        <f>ROUND(AVERAGE(S12:S46),1)</f>
        <v>#DIV/0!</v>
      </c>
      <c r="T47" s="60" t="e">
        <f>ROUND(AVERAGE(T12:T46),1)</f>
        <v>#DIV/0!</v>
      </c>
      <c r="U47" s="60" t="e">
        <f>ROUND(AVERAGE(U12:U46),1)</f>
        <v>#DIV/0!</v>
      </c>
      <c r="V47" s="60" t="e">
        <f>ROUND(AVERAGE(V12:V46),1)</f>
        <v>#DIV/0!</v>
      </c>
      <c r="W47" s="60" t="e">
        <f>ROUND(AVERAGE(W12:W46),1)</f>
        <v>#DIV/0!</v>
      </c>
      <c r="X47" s="60" t="e">
        <f>ROUND(AVERAGE(X12:X46),1)</f>
        <v>#DIV/0!</v>
      </c>
      <c r="Y47" s="60" t="e">
        <f>ROUND(AVERAGE(Y12:Y46),1)</f>
        <v>#DIV/0!</v>
      </c>
      <c r="Z47" s="60" t="e">
        <f>ROUND(AVERAGE(Z12:Z46),1)</f>
        <v>#DIV/0!</v>
      </c>
      <c r="AA47" s="60" t="e">
        <f>ROUND(AVERAGE(AA12:AA46),1)</f>
        <v>#DIV/0!</v>
      </c>
      <c r="AB47" s="60" t="e">
        <f>ROUND(AVERAGE(AB12:AB46),1)</f>
        <v>#DIV/0!</v>
      </c>
    </row>
    <row r="48" spans="5:28" ht="12.75">
      <c r="E48" s="15"/>
      <c r="F48" s="15"/>
      <c r="G48" s="72"/>
      <c r="H48" s="33" t="s">
        <v>45</v>
      </c>
      <c r="I48" s="60" t="e">
        <f>STDEVP(I12:I46)</f>
        <v>#DIV/0!</v>
      </c>
      <c r="J48" s="60" t="e">
        <f>STDEVP(J12:J46)</f>
        <v>#DIV/0!</v>
      </c>
      <c r="K48" s="60" t="e">
        <f>STDEVP(K12:K46)</f>
        <v>#DIV/0!</v>
      </c>
      <c r="L48" s="60" t="e">
        <f>STDEVP(L12:L46)</f>
        <v>#DIV/0!</v>
      </c>
      <c r="M48" s="60" t="e">
        <f>STDEVP(M12:M46)</f>
        <v>#DIV/0!</v>
      </c>
      <c r="N48" s="60" t="e">
        <f>STDEVP(N12:N46)</f>
        <v>#DIV/0!</v>
      </c>
      <c r="O48" s="60" t="e">
        <f>STDEVP(O12:O46)</f>
        <v>#DIV/0!</v>
      </c>
      <c r="P48" s="60" t="e">
        <f>STDEVP(P12:P46)</f>
        <v>#DIV/0!</v>
      </c>
      <c r="Q48" s="60" t="e">
        <f>STDEVP(Q12:Q46)</f>
        <v>#DIV/0!</v>
      </c>
      <c r="R48" s="60" t="e">
        <f>STDEVP(R12:R46)</f>
        <v>#DIV/0!</v>
      </c>
      <c r="S48" s="60" t="e">
        <f>STDEVP(S12:S46)</f>
        <v>#DIV/0!</v>
      </c>
      <c r="T48" s="60" t="e">
        <f>STDEVP(T12:T46)</f>
        <v>#DIV/0!</v>
      </c>
      <c r="U48" s="60" t="e">
        <f>STDEVP(U12:U46)</f>
        <v>#DIV/0!</v>
      </c>
      <c r="V48" s="60" t="e">
        <f>STDEVP(V12:V46)</f>
        <v>#DIV/0!</v>
      </c>
      <c r="W48" s="60" t="e">
        <f>STDEVP(W12:W46)</f>
        <v>#DIV/0!</v>
      </c>
      <c r="X48" s="60" t="e">
        <f>STDEVP(X12:X46)</f>
        <v>#DIV/0!</v>
      </c>
      <c r="Y48" s="60" t="e">
        <f>STDEVP(Y12:Y46)</f>
        <v>#DIV/0!</v>
      </c>
      <c r="Z48" s="60" t="e">
        <f>STDEVP(Z12:Z46)</f>
        <v>#DIV/0!</v>
      </c>
      <c r="AA48" s="60" t="e">
        <f>STDEVP(AA12:AA46)</f>
        <v>#DIV/0!</v>
      </c>
      <c r="AB48" s="60" t="e">
        <f>STDEVP(AB12:AB46)</f>
        <v>#DIV/0!</v>
      </c>
    </row>
    <row r="49" spans="5:28" ht="12.75" customHeight="1">
      <c r="E49" s="15"/>
      <c r="F49" s="15"/>
      <c r="H49" s="32" t="s">
        <v>49</v>
      </c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5:28" s="16" customFormat="1" ht="12.75" customHeight="1">
      <c r="E50" s="15"/>
      <c r="F50" s="15"/>
      <c r="G50" s="73"/>
      <c r="H50" s="36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5:28" s="16" customFormat="1" ht="12.75" customHeight="1">
      <c r="E51" s="15"/>
      <c r="F51" s="15"/>
      <c r="G51" s="73"/>
      <c r="H51" s="36"/>
      <c r="I51" s="37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3:10" ht="12.75">
      <c r="C52" s="16"/>
      <c r="D52" s="16"/>
      <c r="E52" s="16"/>
      <c r="F52" s="16"/>
      <c r="G52" s="73"/>
      <c r="H52" s="16"/>
      <c r="I52" s="13"/>
      <c r="J52" s="14"/>
    </row>
    <row r="53" spans="3:10" ht="16.5" thickBot="1">
      <c r="C53" s="24" t="s">
        <v>6</v>
      </c>
      <c r="D53" s="25">
        <f ca="1">TODAY()</f>
        <v>41662</v>
      </c>
      <c r="E53" s="17"/>
      <c r="F53" s="17"/>
      <c r="G53" s="74"/>
      <c r="H53" s="17"/>
      <c r="I53" s="13"/>
      <c r="J53" s="14"/>
    </row>
    <row r="54" spans="5:10" ht="12.75">
      <c r="E54" s="76" t="s">
        <v>7</v>
      </c>
      <c r="F54" s="76"/>
      <c r="G54" s="77"/>
      <c r="H54" s="77"/>
      <c r="I54" s="13"/>
      <c r="J54" s="14"/>
    </row>
    <row r="55" spans="3:10" ht="12.75">
      <c r="C55" s="18"/>
      <c r="D55" s="18"/>
      <c r="E55" s="18"/>
      <c r="F55" s="18"/>
      <c r="I55" s="13"/>
      <c r="J55" s="14"/>
    </row>
    <row r="56" spans="9:10" ht="12.75">
      <c r="I56" s="13"/>
      <c r="J56" s="14"/>
    </row>
    <row r="57" spans="7:10" ht="12.75">
      <c r="G57" s="1"/>
      <c r="I57" s="13"/>
      <c r="J57" s="14"/>
    </row>
    <row r="58" spans="7:10" ht="12.75">
      <c r="G58" s="1"/>
      <c r="I58" s="13"/>
      <c r="J58" s="14"/>
    </row>
    <row r="112" spans="3:7" ht="12.75">
      <c r="C112" s="19" t="s">
        <v>8</v>
      </c>
      <c r="D112" s="20" t="s">
        <v>9</v>
      </c>
      <c r="E112" s="20" t="s">
        <v>19</v>
      </c>
      <c r="F112" s="20"/>
      <c r="G112" s="1"/>
    </row>
    <row r="113" spans="3:7" ht="12.75">
      <c r="C113" s="27">
        <v>1</v>
      </c>
      <c r="D113" s="28">
        <f aca="true" t="array" ref="D113:D121">FREQUENCY(G12:G46,C113:C121)</f>
        <v>0</v>
      </c>
      <c r="E113" s="21" t="s">
        <v>11</v>
      </c>
      <c r="F113" s="21"/>
      <c r="G113" s="1"/>
    </row>
    <row r="114" spans="3:7" ht="12.75">
      <c r="C114" s="27">
        <v>1.5</v>
      </c>
      <c r="D114" s="28">
        <v>0</v>
      </c>
      <c r="E114" s="21" t="s">
        <v>12</v>
      </c>
      <c r="F114" s="21"/>
      <c r="G114" s="1"/>
    </row>
    <row r="115" spans="3:7" ht="12.75">
      <c r="C115" s="27">
        <v>2</v>
      </c>
      <c r="D115" s="28">
        <v>0</v>
      </c>
      <c r="E115" s="21" t="s">
        <v>10</v>
      </c>
      <c r="F115" s="21"/>
      <c r="G115" s="1"/>
    </row>
    <row r="116" spans="3:7" ht="12.75">
      <c r="C116" s="27">
        <v>2.5</v>
      </c>
      <c r="D116" s="28">
        <v>0</v>
      </c>
      <c r="E116" s="21" t="s">
        <v>13</v>
      </c>
      <c r="F116" s="21"/>
      <c r="G116" s="1"/>
    </row>
    <row r="117" spans="3:7" ht="12.75">
      <c r="C117" s="27">
        <v>3</v>
      </c>
      <c r="D117" s="28">
        <v>0</v>
      </c>
      <c r="E117" s="21" t="s">
        <v>14</v>
      </c>
      <c r="F117" s="21"/>
      <c r="G117" s="1"/>
    </row>
    <row r="118" spans="3:7" ht="12.75">
      <c r="C118" s="27">
        <v>3.5</v>
      </c>
      <c r="D118" s="28">
        <v>0</v>
      </c>
      <c r="E118" s="21" t="s">
        <v>15</v>
      </c>
      <c r="F118" s="21"/>
      <c r="G118" s="1"/>
    </row>
    <row r="119" spans="3:7" ht="12.75">
      <c r="C119" s="27">
        <v>4</v>
      </c>
      <c r="D119" s="28">
        <v>0</v>
      </c>
      <c r="E119" s="21" t="s">
        <v>16</v>
      </c>
      <c r="F119" s="21"/>
      <c r="G119" s="1"/>
    </row>
    <row r="120" spans="3:7" ht="12.75">
      <c r="C120" s="27">
        <v>4.5</v>
      </c>
      <c r="D120" s="28">
        <v>0</v>
      </c>
      <c r="E120" s="21" t="s">
        <v>17</v>
      </c>
      <c r="F120" s="21"/>
      <c r="G120" s="1"/>
    </row>
    <row r="121" spans="3:7" ht="12.75">
      <c r="C121" s="27">
        <v>5</v>
      </c>
      <c r="D121" s="28">
        <v>35</v>
      </c>
      <c r="E121" s="21" t="s">
        <v>18</v>
      </c>
      <c r="F121" s="21"/>
      <c r="G121" s="1"/>
    </row>
  </sheetData>
  <sheetProtection selectLockedCells="1"/>
  <mergeCells count="1">
    <mergeCell ref="E54:H54"/>
  </mergeCells>
  <conditionalFormatting sqref="G10">
    <cfRule type="cellIs" priority="1" dxfId="1" operator="notBetween" stopIfTrue="1">
      <formula>2</formula>
      <formula>3.3</formula>
    </cfRule>
  </conditionalFormatting>
  <conditionalFormatting sqref="I10">
    <cfRule type="cellIs" priority="2" dxfId="0" operator="equal" stopIfTrue="1">
      <formula>"Durchschnitt im Rahmen"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2" r:id="rId4"/>
  <rowBreaks count="1" manualBreakCount="1">
    <brk id="55" min="1" max="7" man="1"/>
  </rowBreaks>
  <ignoredErrors>
    <ignoredError sqref="E12:F28 E46:F46 E29:F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RReimann</cp:lastModifiedBy>
  <cp:lastPrinted>2008-03-28T09:40:22Z</cp:lastPrinted>
  <dcterms:created xsi:type="dcterms:W3CDTF">2003-12-01T13:14:33Z</dcterms:created>
  <dcterms:modified xsi:type="dcterms:W3CDTF">2014-01-23T13:14:59Z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